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incinnati-my.sharepoint.com/personal/rachel_bickett_cincinnati-oh_gov/Documents/Rachel Bickett/Media/Website/"/>
    </mc:Choice>
  </mc:AlternateContent>
  <xr:revisionPtr revIDLastSave="0" documentId="8_{D5AFC52C-E770-4AE3-A3CB-9D67B9102538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1" l="1"/>
  <c r="H18" i="1"/>
  <c r="H10" i="1"/>
  <c r="H9" i="1"/>
  <c r="H8" i="1" l="1"/>
  <c r="H16" i="1" s="1"/>
  <c r="H14" i="1" s="1"/>
  <c r="H21" i="1" s="1"/>
  <c r="H20" i="1" s="1"/>
  <c r="H22" i="1" s="1"/>
  <c r="H24" i="1" l="1"/>
  <c r="B10" i="1" s="1"/>
  <c r="B11" i="1"/>
  <c r="H15" i="1"/>
</calcChain>
</file>

<file path=xl/sharedStrings.xml><?xml version="1.0" encoding="utf-8"?>
<sst xmlns="http://schemas.openxmlformats.org/spreadsheetml/2006/main" count="104" uniqueCount="85">
  <si>
    <t>Demolition Debris Franchise Fee Calculator*</t>
  </si>
  <si>
    <t xml:space="preserve">* This is a draft version for online informational purposes only. </t>
  </si>
  <si>
    <t>Permit Number:</t>
  </si>
  <si>
    <t>User Enter</t>
  </si>
  <si>
    <t>Feet</t>
  </si>
  <si>
    <t>Length</t>
  </si>
  <si>
    <t>&lt;&lt;Enter Value</t>
  </si>
  <si>
    <t>Width</t>
  </si>
  <si>
    <t>Calculations:</t>
  </si>
  <si>
    <t>Stories</t>
  </si>
  <si>
    <t>Building Use Code Landfill Rate</t>
  </si>
  <si>
    <t>Building Use Code Name</t>
  </si>
  <si>
    <t>Business</t>
  </si>
  <si>
    <t>FEMA Debris Estimate</t>
  </si>
  <si>
    <t>Cubic Yards</t>
  </si>
  <si>
    <t>(Building Use Code and Building Use Code Landfill Rate See Table Below)</t>
  </si>
  <si>
    <t>Franchise Fee Per Cubic Yard</t>
  </si>
  <si>
    <t>Franchise Fee Total</t>
  </si>
  <si>
    <t>Height</t>
  </si>
  <si>
    <t>Air Space</t>
  </si>
  <si>
    <t>Multiplier</t>
  </si>
  <si>
    <t>Building Use Code</t>
  </si>
  <si>
    <t>A-1</t>
  </si>
  <si>
    <t>Concert Hall or Theater</t>
  </si>
  <si>
    <t>Gross Revenue**</t>
  </si>
  <si>
    <t>Dollars</t>
  </si>
  <si>
    <t>A-2</t>
  </si>
  <si>
    <t>Nighclub or Restaurant</t>
  </si>
  <si>
    <t>Revenue</t>
  </si>
  <si>
    <t>A-3</t>
  </si>
  <si>
    <t>Churches</t>
  </si>
  <si>
    <t>Debris</t>
  </si>
  <si>
    <t>A-4</t>
  </si>
  <si>
    <t>Sports Arena</t>
  </si>
  <si>
    <t>Standard Haul and Tip Fee Per CY</t>
  </si>
  <si>
    <t>A-5</t>
  </si>
  <si>
    <t>Outdoor Facilities</t>
  </si>
  <si>
    <t>Landfill Rate</t>
  </si>
  <si>
    <t>Rate</t>
  </si>
  <si>
    <t>B</t>
  </si>
  <si>
    <t>E</t>
  </si>
  <si>
    <t>Education</t>
  </si>
  <si>
    <t>3a</t>
  </si>
  <si>
    <t>Dollars Owed Total</t>
  </si>
  <si>
    <t>F-1</t>
  </si>
  <si>
    <t>Factory</t>
  </si>
  <si>
    <t>Gross Revenue</t>
  </si>
  <si>
    <t>F-2</t>
  </si>
  <si>
    <t>Fee Rate Check</t>
  </si>
  <si>
    <t>Must Equal 0.2</t>
  </si>
  <si>
    <t>H-1</t>
  </si>
  <si>
    <t>Explosives</t>
  </si>
  <si>
    <t>H-2,-3,-4</t>
  </si>
  <si>
    <t>Flammable/Toxic/Corrosive</t>
  </si>
  <si>
    <t>3b</t>
  </si>
  <si>
    <t>Dollars Owed Per CY</t>
  </si>
  <si>
    <t>H-5</t>
  </si>
  <si>
    <t>Haz Prod Materials</t>
  </si>
  <si>
    <t>I-1</t>
  </si>
  <si>
    <t>Inst Residential Care</t>
  </si>
  <si>
    <t>**Assumes 20% Franchise Fee is Passed Through to Client</t>
  </si>
  <si>
    <t>I-2</t>
  </si>
  <si>
    <t>Inst Hospital</t>
  </si>
  <si>
    <t>I-3</t>
  </si>
  <si>
    <t>Inst Prison</t>
  </si>
  <si>
    <t>I-4</t>
  </si>
  <si>
    <t>Adult Daycare</t>
  </si>
  <si>
    <t>M</t>
  </si>
  <si>
    <t>Mercantile</t>
  </si>
  <si>
    <t>U</t>
  </si>
  <si>
    <t>Utility</t>
  </si>
  <si>
    <t>1,2,3 Family
(DEMOLITION EXEMPT)</t>
  </si>
  <si>
    <t>Dwellings (Existing Demolition EXEMPT, New Construction NOT EXEMPT)</t>
  </si>
  <si>
    <t>R-1</t>
  </si>
  <si>
    <t>Hotel</t>
  </si>
  <si>
    <t>R-2</t>
  </si>
  <si>
    <t>Apartment Building</t>
  </si>
  <si>
    <t>R-3</t>
  </si>
  <si>
    <t>Townhomes</t>
  </si>
  <si>
    <t>R-4</t>
  </si>
  <si>
    <t>Assisted Living</t>
  </si>
  <si>
    <t>S-1</t>
  </si>
  <si>
    <t>Storage Moderate Hazard</t>
  </si>
  <si>
    <t>S-2</t>
  </si>
  <si>
    <t>Storage Low Hazard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</si>
</sst>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0.0"/>
  </numFmts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   "/>
    </font>
    <font>
      <b/>
      <sz val="11"/>
      <color theme="1"/>
      <name val="Calibri   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71">
    <xf numFmtId="0" fontId="0" fillId="0" borderId="0" xfId="0"/>
    <xf numFmtId="8" fontId="0" fillId="0" borderId="0" xfId="0" applyNumberFormat="1"/>
    <xf numFmtId="0" fontId="1" fillId="2" borderId="1" xfId="0" applyFont="1" applyFill="1" applyBorder="1"/>
    <xf numFmtId="0" fontId="1" fillId="3" borderId="1" xfId="0" applyFont="1" applyFill="1" applyBorder="1"/>
    <xf numFmtId="0" fontId="1" fillId="3" borderId="1" xfId="0" applyFont="1" applyFill="1" applyBorder="1" applyAlignment="1">
      <alignment horizontal="right"/>
    </xf>
    <xf numFmtId="0" fontId="1" fillId="3" borderId="1" xfId="0" applyFont="1" applyFill="1" applyBorder="1" applyAlignment="1">
      <alignment horizontal="left"/>
    </xf>
    <xf numFmtId="0" fontId="0" fillId="2" borderId="1" xfId="0" applyFill="1" applyBorder="1"/>
    <xf numFmtId="0" fontId="0" fillId="2" borderId="5" xfId="0" applyFill="1" applyBorder="1"/>
    <xf numFmtId="0" fontId="1" fillId="2" borderId="2" xfId="0" applyFont="1" applyFill="1" applyBorder="1"/>
    <xf numFmtId="8" fontId="1" fillId="3" borderId="1" xfId="0" applyNumberFormat="1" applyFont="1" applyFill="1" applyBorder="1"/>
    <xf numFmtId="0" fontId="0" fillId="3" borderId="1" xfId="0" applyFill="1" applyBorder="1"/>
    <xf numFmtId="0" fontId="1" fillId="3" borderId="2" xfId="0" applyFont="1" applyFill="1" applyBorder="1"/>
    <xf numFmtId="8" fontId="1" fillId="3" borderId="2" xfId="0" applyNumberFormat="1" applyFont="1" applyFill="1" applyBorder="1"/>
    <xf numFmtId="0" fontId="1" fillId="5" borderId="1" xfId="0" applyFont="1" applyFill="1" applyBorder="1" applyAlignment="1">
      <alignment horizontal="right"/>
    </xf>
    <xf numFmtId="0" fontId="1" fillId="5" borderId="1" xfId="0" applyFont="1" applyFill="1" applyBorder="1"/>
    <xf numFmtId="8" fontId="1" fillId="5" borderId="1" xfId="0" applyNumberFormat="1" applyFont="1" applyFill="1" applyBorder="1"/>
    <xf numFmtId="0" fontId="0" fillId="5" borderId="1" xfId="0" applyFill="1" applyBorder="1"/>
    <xf numFmtId="8" fontId="0" fillId="5" borderId="1" xfId="0" applyNumberFormat="1" applyFill="1" applyBorder="1"/>
    <xf numFmtId="0" fontId="1" fillId="5" borderId="2" xfId="0" applyFont="1" applyFill="1" applyBorder="1"/>
    <xf numFmtId="8" fontId="1" fillId="5" borderId="2" xfId="0" applyNumberFormat="1" applyFont="1" applyFill="1" applyBorder="1"/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applyFont="1"/>
    <xf numFmtId="2" fontId="1" fillId="0" borderId="0" xfId="0" applyNumberFormat="1" applyFont="1"/>
    <xf numFmtId="0" fontId="1" fillId="6" borderId="1" xfId="0" applyFont="1" applyFill="1" applyBorder="1" applyAlignment="1">
      <alignment horizontal="right"/>
    </xf>
    <xf numFmtId="0" fontId="1" fillId="7" borderId="8" xfId="0" applyFont="1" applyFill="1" applyBorder="1" applyAlignment="1">
      <alignment horizontal="right" wrapText="1"/>
    </xf>
    <xf numFmtId="0" fontId="0" fillId="4" borderId="1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2" fontId="0" fillId="0" borderId="0" xfId="0" applyNumberFormat="1"/>
    <xf numFmtId="0" fontId="1" fillId="4" borderId="1" xfId="0" applyFont="1" applyFill="1" applyBorder="1" applyAlignment="1">
      <alignment horizontal="center"/>
    </xf>
    <xf numFmtId="0" fontId="1" fillId="7" borderId="4" xfId="0" applyFont="1" applyFill="1" applyBorder="1" applyAlignment="1">
      <alignment horizontal="center" wrapText="1"/>
    </xf>
    <xf numFmtId="0" fontId="1" fillId="6" borderId="1" xfId="0" applyFont="1" applyFill="1" applyBorder="1" applyAlignment="1">
      <alignment horizontal="center"/>
    </xf>
    <xf numFmtId="0" fontId="0" fillId="6" borderId="1" xfId="0" applyFill="1" applyBorder="1"/>
    <xf numFmtId="0" fontId="0" fillId="6" borderId="2" xfId="0" applyFill="1" applyBorder="1"/>
    <xf numFmtId="0" fontId="0" fillId="6" borderId="3" xfId="0" applyFill="1" applyBorder="1"/>
    <xf numFmtId="2" fontId="0" fillId="3" borderId="5" xfId="0" applyNumberFormat="1" applyFill="1" applyBorder="1"/>
    <xf numFmtId="8" fontId="0" fillId="3" borderId="5" xfId="0" applyNumberFormat="1" applyFill="1" applyBorder="1"/>
    <xf numFmtId="4" fontId="1" fillId="2" borderId="5" xfId="0" applyNumberFormat="1" applyFont="1" applyFill="1" applyBorder="1"/>
    <xf numFmtId="0" fontId="1" fillId="8" borderId="1" xfId="0" applyFont="1" applyFill="1" applyBorder="1" applyAlignment="1">
      <alignment horizontal="right"/>
    </xf>
    <xf numFmtId="0" fontId="1" fillId="8" borderId="1" xfId="0" applyFont="1" applyFill="1" applyBorder="1" applyAlignment="1" applyProtection="1">
      <alignment horizontal="left"/>
      <protection locked="0"/>
    </xf>
    <xf numFmtId="0" fontId="1" fillId="8" borderId="2" xfId="0" applyFont="1" applyFill="1" applyBorder="1" applyAlignment="1" applyProtection="1">
      <alignment horizontal="left"/>
      <protection locked="0"/>
    </xf>
    <xf numFmtId="2" fontId="1" fillId="8" borderId="2" xfId="0" applyNumberFormat="1" applyFont="1" applyFill="1" applyBorder="1" applyAlignment="1" applyProtection="1">
      <alignment horizontal="left"/>
      <protection locked="0"/>
    </xf>
    <xf numFmtId="0" fontId="1" fillId="8" borderId="1" xfId="0" applyFont="1" applyFill="1" applyBorder="1" applyProtection="1">
      <protection locked="0"/>
    </xf>
    <xf numFmtId="0" fontId="1" fillId="6" borderId="1" xfId="0" applyFont="1" applyFill="1" applyBorder="1" applyAlignment="1">
      <alignment vertical="top" wrapText="1"/>
    </xf>
    <xf numFmtId="0" fontId="0" fillId="7" borderId="4" xfId="0" applyFill="1" applyBorder="1" applyAlignment="1">
      <alignment horizontal="center" vertical="top"/>
    </xf>
    <xf numFmtId="0" fontId="1" fillId="4" borderId="1" xfId="0" applyFont="1" applyFill="1" applyBorder="1" applyAlignment="1">
      <alignment horizontal="center" vertical="top" wrapText="1"/>
    </xf>
    <xf numFmtId="0" fontId="0" fillId="0" borderId="0" xfId="0" applyAlignment="1">
      <alignment vertical="center"/>
    </xf>
    <xf numFmtId="0" fontId="6" fillId="0" borderId="0" xfId="0" applyFont="1"/>
    <xf numFmtId="164" fontId="0" fillId="5" borderId="1" xfId="0" applyNumberFormat="1" applyFill="1" applyBorder="1"/>
    <xf numFmtId="0" fontId="0" fillId="3" borderId="8" xfId="0" applyFill="1" applyBorder="1"/>
    <xf numFmtId="0" fontId="0" fillId="3" borderId="10" xfId="0" applyFill="1" applyBorder="1" applyAlignment="1">
      <alignment horizontal="right"/>
    </xf>
    <xf numFmtId="4" fontId="0" fillId="3" borderId="11" xfId="0" applyNumberFormat="1" applyFill="1" applyBorder="1"/>
    <xf numFmtId="0" fontId="0" fillId="3" borderId="3" xfId="0" applyFill="1" applyBorder="1"/>
    <xf numFmtId="8" fontId="0" fillId="3" borderId="1" xfId="0" applyNumberFormat="1" applyFill="1" applyBorder="1"/>
    <xf numFmtId="0" fontId="5" fillId="3" borderId="6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right"/>
    </xf>
    <xf numFmtId="0" fontId="0" fillId="3" borderId="4" xfId="0" applyFill="1" applyBorder="1" applyAlignment="1">
      <alignment horizontal="right"/>
    </xf>
    <xf numFmtId="0" fontId="0" fillId="3" borderId="5" xfId="0" applyFill="1" applyBorder="1" applyAlignment="1">
      <alignment horizontal="right"/>
    </xf>
    <xf numFmtId="0" fontId="0" fillId="3" borderId="1" xfId="0" applyFill="1" applyBorder="1" applyAlignment="1">
      <alignment horizontal="right"/>
    </xf>
    <xf numFmtId="0" fontId="1" fillId="9" borderId="1" xfId="0" applyFont="1" applyFill="1" applyBorder="1" applyAlignment="1">
      <alignment horizontal="right"/>
    </xf>
    <xf numFmtId="0" fontId="0" fillId="9" borderId="1" xfId="0" applyFill="1" applyBorder="1"/>
    <xf numFmtId="0" fontId="1" fillId="3" borderId="6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3"/>
  <sheetViews>
    <sheetView tabSelected="1" workbookViewId="0">
      <selection activeCell="B4" sqref="B4"/>
    </sheetView>
  </sheetViews>
  <sheetFormatPr defaultRowHeight="15"/>
  <cols>
    <col min="1" max="1" width="30.5703125" customWidth="1"/>
    <col min="2" max="2" width="26" customWidth="1"/>
    <col min="3" max="3" width="28.140625" customWidth="1"/>
    <col min="6" max="6" width="11.7109375" customWidth="1"/>
    <col min="7" max="7" width="17.5703125" customWidth="1"/>
    <col min="8" max="8" width="21.7109375" customWidth="1"/>
    <col min="9" max="9" width="21.140625" customWidth="1"/>
    <col min="11" max="11" width="8.42578125" customWidth="1"/>
    <col min="12" max="12" width="17.85546875" customWidth="1"/>
  </cols>
  <sheetData>
    <row r="1" spans="1:11" ht="34.5" customHeight="1">
      <c r="A1" s="59" t="s">
        <v>0</v>
      </c>
      <c r="B1" s="60"/>
      <c r="C1" s="61"/>
    </row>
    <row r="2" spans="1:11" ht="25.5" customHeight="1">
      <c r="A2" s="51" t="s">
        <v>1</v>
      </c>
      <c r="E2" s="66" t="s">
        <v>2</v>
      </c>
      <c r="F2" s="66"/>
      <c r="G2" s="67"/>
      <c r="H2" s="67"/>
      <c r="I2" s="67"/>
    </row>
    <row r="3" spans="1:11">
      <c r="A3" s="43" t="s">
        <v>3</v>
      </c>
      <c r="B3" s="5" t="s">
        <v>4</v>
      </c>
      <c r="C3" s="21"/>
    </row>
    <row r="4" spans="1:11">
      <c r="A4" s="4" t="s">
        <v>5</v>
      </c>
      <c r="B4" s="44">
        <v>100</v>
      </c>
      <c r="C4" t="s">
        <v>6</v>
      </c>
    </row>
    <row r="5" spans="1:11">
      <c r="A5" s="4" t="s">
        <v>7</v>
      </c>
      <c r="B5" s="44">
        <v>100</v>
      </c>
      <c r="C5" t="s">
        <v>6</v>
      </c>
      <c r="E5" s="68" t="s">
        <v>8</v>
      </c>
      <c r="F5" s="69"/>
      <c r="G5" s="69"/>
      <c r="H5" s="69"/>
      <c r="I5" s="70"/>
    </row>
    <row r="6" spans="1:11">
      <c r="A6" s="4" t="s">
        <v>9</v>
      </c>
      <c r="B6" s="45">
        <v>5</v>
      </c>
      <c r="C6" t="s">
        <v>6</v>
      </c>
    </row>
    <row r="7" spans="1:11">
      <c r="A7" s="25" t="s">
        <v>10</v>
      </c>
      <c r="B7" s="46">
        <v>0.6</v>
      </c>
      <c r="C7" t="s">
        <v>6</v>
      </c>
    </row>
    <row r="8" spans="1:11">
      <c r="A8" s="24" t="s">
        <v>11</v>
      </c>
      <c r="B8" s="47" t="s">
        <v>12</v>
      </c>
      <c r="C8" t="s">
        <v>6</v>
      </c>
      <c r="E8" s="2">
        <v>1</v>
      </c>
      <c r="F8" s="2" t="s">
        <v>13</v>
      </c>
      <c r="G8" s="8"/>
      <c r="H8" s="42">
        <f>(H9*H10*H11*H12)/27</f>
        <v>6111.1111111111113</v>
      </c>
      <c r="I8" s="2" t="s">
        <v>14</v>
      </c>
    </row>
    <row r="9" spans="1:11">
      <c r="A9" s="20" t="s">
        <v>15</v>
      </c>
      <c r="G9" s="6" t="s">
        <v>5</v>
      </c>
      <c r="H9" s="7">
        <f>B4</f>
        <v>100</v>
      </c>
      <c r="I9" s="6" t="s">
        <v>4</v>
      </c>
    </row>
    <row r="10" spans="1:11">
      <c r="A10" s="11" t="s">
        <v>16</v>
      </c>
      <c r="B10" s="12">
        <f>H24</f>
        <v>9.9</v>
      </c>
      <c r="G10" s="6" t="s">
        <v>7</v>
      </c>
      <c r="H10" s="7">
        <f>B5</f>
        <v>100</v>
      </c>
      <c r="I10" s="6" t="s">
        <v>4</v>
      </c>
    </row>
    <row r="11" spans="1:11">
      <c r="A11" s="3" t="s">
        <v>17</v>
      </c>
      <c r="B11" s="9">
        <f>H20</f>
        <v>60500</v>
      </c>
      <c r="G11" s="6" t="s">
        <v>18</v>
      </c>
      <c r="H11" s="7">
        <f>B6*10</f>
        <v>50</v>
      </c>
      <c r="I11" s="6" t="s">
        <v>4</v>
      </c>
    </row>
    <row r="12" spans="1:11">
      <c r="G12" s="6" t="s">
        <v>19</v>
      </c>
      <c r="H12" s="7">
        <v>0.33</v>
      </c>
      <c r="I12" s="6" t="s">
        <v>20</v>
      </c>
    </row>
    <row r="13" spans="1:11" ht="30">
      <c r="A13" s="34" t="s">
        <v>21</v>
      </c>
      <c r="B13" s="36" t="s">
        <v>11</v>
      </c>
      <c r="C13" s="35" t="s">
        <v>10</v>
      </c>
    </row>
    <row r="14" spans="1:11">
      <c r="A14" s="26" t="s">
        <v>22</v>
      </c>
      <c r="B14" s="37" t="s">
        <v>23</v>
      </c>
      <c r="C14" s="29">
        <v>0.65</v>
      </c>
      <c r="E14" s="3">
        <v>2</v>
      </c>
      <c r="F14" s="11" t="s">
        <v>24</v>
      </c>
      <c r="G14" s="11"/>
      <c r="H14" s="12">
        <f>(H16*H17*H18)/0.8</f>
        <v>302500</v>
      </c>
      <c r="I14" s="11" t="s">
        <v>25</v>
      </c>
    </row>
    <row r="15" spans="1:11">
      <c r="A15" s="26" t="s">
        <v>26</v>
      </c>
      <c r="B15" s="37" t="s">
        <v>27</v>
      </c>
      <c r="C15" s="29">
        <v>0.85</v>
      </c>
      <c r="F15" s="65" t="s">
        <v>28</v>
      </c>
      <c r="G15" s="65"/>
      <c r="H15" s="58">
        <f>H16*H17*H18</f>
        <v>242000</v>
      </c>
      <c r="I15" s="10" t="s">
        <v>25</v>
      </c>
      <c r="K15" s="1"/>
    </row>
    <row r="16" spans="1:11">
      <c r="A16" s="27" t="s">
        <v>29</v>
      </c>
      <c r="B16" s="38" t="s">
        <v>30</v>
      </c>
      <c r="C16" s="29">
        <v>0.85</v>
      </c>
      <c r="F16" s="62" t="s">
        <v>31</v>
      </c>
      <c r="G16" s="62"/>
      <c r="H16" s="56">
        <f>H8</f>
        <v>6111.1111111111113</v>
      </c>
      <c r="I16" s="57" t="s">
        <v>14</v>
      </c>
    </row>
    <row r="17" spans="1:12">
      <c r="A17" s="26" t="s">
        <v>32</v>
      </c>
      <c r="B17" s="37" t="s">
        <v>33</v>
      </c>
      <c r="C17" s="29">
        <v>0.4</v>
      </c>
      <c r="F17" s="54" t="s">
        <v>34</v>
      </c>
      <c r="G17" s="55"/>
      <c r="H17" s="41">
        <v>66</v>
      </c>
      <c r="I17" s="10" t="s">
        <v>25</v>
      </c>
    </row>
    <row r="18" spans="1:12">
      <c r="A18" s="28" t="s">
        <v>35</v>
      </c>
      <c r="B18" s="39" t="s">
        <v>36</v>
      </c>
      <c r="C18" s="29">
        <v>0.9</v>
      </c>
      <c r="F18" s="63" t="s">
        <v>37</v>
      </c>
      <c r="G18" s="64"/>
      <c r="H18" s="40">
        <f>B7</f>
        <v>0.6</v>
      </c>
      <c r="I18" s="10" t="s">
        <v>38</v>
      </c>
    </row>
    <row r="19" spans="1:12">
      <c r="A19" s="26" t="s">
        <v>39</v>
      </c>
      <c r="B19" s="37" t="s">
        <v>12</v>
      </c>
      <c r="C19" s="29">
        <v>0.6</v>
      </c>
      <c r="G19" s="52"/>
      <c r="L19" s="1"/>
    </row>
    <row r="20" spans="1:12">
      <c r="A20" s="26" t="s">
        <v>40</v>
      </c>
      <c r="B20" s="37" t="s">
        <v>41</v>
      </c>
      <c r="C20" s="29">
        <v>0.85</v>
      </c>
      <c r="E20" s="13" t="s">
        <v>42</v>
      </c>
      <c r="F20" s="14" t="s">
        <v>17</v>
      </c>
      <c r="G20" s="18"/>
      <c r="H20" s="19">
        <f>H21*0.2</f>
        <v>60500</v>
      </c>
      <c r="I20" s="18" t="s">
        <v>43</v>
      </c>
    </row>
    <row r="21" spans="1:12">
      <c r="A21" s="26" t="s">
        <v>44</v>
      </c>
      <c r="B21" s="37" t="s">
        <v>45</v>
      </c>
      <c r="C21" s="29">
        <v>0.30000000000000004</v>
      </c>
      <c r="G21" s="16" t="s">
        <v>46</v>
      </c>
      <c r="H21" s="17">
        <f>H14</f>
        <v>302500</v>
      </c>
      <c r="I21" s="16" t="s">
        <v>25</v>
      </c>
    </row>
    <row r="22" spans="1:12">
      <c r="A22" s="26" t="s">
        <v>47</v>
      </c>
      <c r="B22" s="37" t="s">
        <v>45</v>
      </c>
      <c r="C22" s="29">
        <v>0.30000000000000004</v>
      </c>
      <c r="G22" s="16" t="s">
        <v>48</v>
      </c>
      <c r="H22" s="53">
        <f>H20/H21</f>
        <v>0.2</v>
      </c>
      <c r="I22" s="16" t="s">
        <v>49</v>
      </c>
    </row>
    <row r="23" spans="1:12">
      <c r="A23" s="26" t="s">
        <v>50</v>
      </c>
      <c r="B23" s="37" t="s">
        <v>51</v>
      </c>
      <c r="C23" s="29">
        <v>0.30000000000000004</v>
      </c>
    </row>
    <row r="24" spans="1:12">
      <c r="A24" s="26" t="s">
        <v>52</v>
      </c>
      <c r="B24" s="37" t="s">
        <v>53</v>
      </c>
      <c r="C24" s="29">
        <v>0.30000000000000004</v>
      </c>
      <c r="E24" s="13" t="s">
        <v>54</v>
      </c>
      <c r="F24" s="14" t="s">
        <v>16</v>
      </c>
      <c r="G24" s="14"/>
      <c r="H24" s="15">
        <f>H20/H8</f>
        <v>9.9</v>
      </c>
      <c r="I24" s="14" t="s">
        <v>55</v>
      </c>
    </row>
    <row r="25" spans="1:12">
      <c r="A25" s="26" t="s">
        <v>56</v>
      </c>
      <c r="B25" s="37" t="s">
        <v>57</v>
      </c>
      <c r="C25" s="29">
        <v>0.30000000000000004</v>
      </c>
    </row>
    <row r="26" spans="1:12">
      <c r="A26" s="26" t="s">
        <v>58</v>
      </c>
      <c r="B26" s="37" t="s">
        <v>59</v>
      </c>
      <c r="C26" s="29">
        <v>0.9</v>
      </c>
      <c r="G26" s="52" t="s">
        <v>60</v>
      </c>
    </row>
    <row r="27" spans="1:12">
      <c r="A27" s="26" t="s">
        <v>61</v>
      </c>
      <c r="B27" s="37" t="s">
        <v>62</v>
      </c>
      <c r="C27" s="29">
        <v>0.75</v>
      </c>
    </row>
    <row r="28" spans="1:12">
      <c r="A28" s="26" t="s">
        <v>63</v>
      </c>
      <c r="B28" s="37" t="s">
        <v>64</v>
      </c>
      <c r="C28" s="29">
        <v>0.55000000000000004</v>
      </c>
    </row>
    <row r="29" spans="1:12">
      <c r="A29" s="26" t="s">
        <v>65</v>
      </c>
      <c r="B29" s="37" t="s">
        <v>66</v>
      </c>
      <c r="C29" s="29">
        <v>0.9</v>
      </c>
    </row>
    <row r="30" spans="1:12">
      <c r="A30" s="26" t="s">
        <v>67</v>
      </c>
      <c r="B30" s="37" t="s">
        <v>68</v>
      </c>
      <c r="C30" s="29">
        <v>0.30000000000000004</v>
      </c>
    </row>
    <row r="31" spans="1:12">
      <c r="A31" s="26" t="s">
        <v>69</v>
      </c>
      <c r="B31" s="37" t="s">
        <v>70</v>
      </c>
      <c r="C31" s="29">
        <v>0.30000000000000004</v>
      </c>
    </row>
    <row r="32" spans="1:12" ht="45">
      <c r="A32" s="50" t="s">
        <v>71</v>
      </c>
      <c r="B32" s="48" t="s">
        <v>72</v>
      </c>
      <c r="C32" s="49">
        <v>0.95</v>
      </c>
    </row>
    <row r="33" spans="1:11">
      <c r="A33" s="26" t="s">
        <v>73</v>
      </c>
      <c r="B33" s="37" t="s">
        <v>74</v>
      </c>
      <c r="C33" s="29">
        <v>0.9</v>
      </c>
    </row>
    <row r="34" spans="1:11">
      <c r="A34" s="26" t="s">
        <v>75</v>
      </c>
      <c r="B34" s="37" t="s">
        <v>76</v>
      </c>
      <c r="C34" s="29">
        <v>0.95</v>
      </c>
    </row>
    <row r="35" spans="1:11">
      <c r="A35" s="26" t="s">
        <v>77</v>
      </c>
      <c r="B35" s="37" t="s">
        <v>78</v>
      </c>
      <c r="C35" s="29">
        <v>0.95</v>
      </c>
    </row>
    <row r="36" spans="1:11">
      <c r="A36" s="26" t="s">
        <v>79</v>
      </c>
      <c r="B36" s="37" t="s">
        <v>80</v>
      </c>
      <c r="C36" s="29">
        <v>0.9</v>
      </c>
    </row>
    <row r="37" spans="1:11">
      <c r="A37" s="26" t="s">
        <v>81</v>
      </c>
      <c r="B37" s="37" t="s">
        <v>82</v>
      </c>
      <c r="C37" s="29">
        <v>0.30000000000000004</v>
      </c>
    </row>
    <row r="38" spans="1:11">
      <c r="A38" s="26" t="s">
        <v>83</v>
      </c>
      <c r="B38" s="37" t="s">
        <v>84</v>
      </c>
      <c r="C38" s="29">
        <v>0.30000000000000004</v>
      </c>
    </row>
    <row r="39" spans="1:11">
      <c r="B39" s="22"/>
      <c r="C39" s="23"/>
    </row>
    <row r="41" spans="1:11">
      <c r="A41" s="22"/>
      <c r="C41" s="23"/>
      <c r="D41" s="22"/>
      <c r="I41" s="22"/>
      <c r="J41" s="22"/>
      <c r="K41" s="22"/>
    </row>
    <row r="42" spans="1:11">
      <c r="C42" s="23"/>
      <c r="D42" s="22"/>
      <c r="I42" s="22"/>
      <c r="J42" s="22"/>
      <c r="K42" s="22"/>
    </row>
    <row r="43" spans="1:11">
      <c r="I43" s="22"/>
      <c r="J43" s="22"/>
    </row>
    <row r="45" spans="1:11">
      <c r="C45" s="30"/>
      <c r="D45" s="23"/>
      <c r="E45" s="22"/>
    </row>
    <row r="46" spans="1:11">
      <c r="C46" s="31"/>
      <c r="D46" s="23"/>
      <c r="E46" s="30"/>
    </row>
    <row r="47" spans="1:11">
      <c r="C47" s="32"/>
    </row>
    <row r="48" spans="1:11">
      <c r="C48" s="32"/>
    </row>
    <row r="49" spans="1:3">
      <c r="C49" s="32"/>
    </row>
    <row r="50" spans="1:3">
      <c r="C50" s="32"/>
    </row>
    <row r="51" spans="1:3">
      <c r="C51" s="32"/>
    </row>
    <row r="52" spans="1:3">
      <c r="C52" s="32"/>
    </row>
    <row r="53" spans="1:3">
      <c r="C53" s="32"/>
    </row>
    <row r="54" spans="1:3">
      <c r="C54" s="32"/>
    </row>
    <row r="55" spans="1:3">
      <c r="C55" s="32"/>
    </row>
    <row r="56" spans="1:3">
      <c r="C56" s="32"/>
    </row>
    <row r="57" spans="1:3">
      <c r="C57" s="32"/>
    </row>
    <row r="58" spans="1:3">
      <c r="C58" s="32"/>
    </row>
    <row r="59" spans="1:3">
      <c r="C59" s="32"/>
    </row>
    <row r="60" spans="1:3">
      <c r="A60" s="33"/>
      <c r="C60" s="32"/>
    </row>
    <row r="61" spans="1:3">
      <c r="C61" s="32"/>
    </row>
    <row r="62" spans="1:3">
      <c r="C62" s="32"/>
    </row>
    <row r="63" spans="1:3">
      <c r="C63" s="32"/>
    </row>
  </sheetData>
  <sheetProtection algorithmName="SHA-512" hashValue="8GmmIWHjnTID9ydAP8H/u2IcebrEitS7J2j1aqnpbGxdftcSa/4K+JSOIL7K5RjxRSc4rQq3MJ10Io9N7zfu9Q==" saltValue="1Pt/pf2EgSzVpYIvklYHJg==" spinCount="100000" sheet="1" objects="1" scenarios="1" selectLockedCells="1"/>
  <protectedRanges>
    <protectedRange sqref="B4:B8" name="Range1"/>
    <protectedRange sqref="G2:I2" name="Range2"/>
  </protectedRanges>
  <mergeCells count="7">
    <mergeCell ref="A1:C1"/>
    <mergeCell ref="F16:G16"/>
    <mergeCell ref="F18:G18"/>
    <mergeCell ref="F15:G15"/>
    <mergeCell ref="E2:F2"/>
    <mergeCell ref="G2:I2"/>
    <mergeCell ref="E5:I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Bickett, Rachel</cp:lastModifiedBy>
  <cp:revision/>
  <dcterms:created xsi:type="dcterms:W3CDTF">2021-11-02T20:10:23Z</dcterms:created>
  <dcterms:modified xsi:type="dcterms:W3CDTF">2023-10-11T17:11:41Z</dcterms:modified>
  <cp:category/>
  <cp:contentStatus/>
</cp:coreProperties>
</file>